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6" name="ID_77F4AA2F60CA40CB817900BA8C4114B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63650" y="10134600"/>
          <a:ext cx="7153275" cy="2114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551CA52A595F46A7AA6EA800979C884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72900" y="171450"/>
          <a:ext cx="2019300" cy="2190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7BF704D517304FEC9D342F9E8A6FC6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772900" y="13532485"/>
          <a:ext cx="5981700" cy="3829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3B93BCB4E16405D94A3252AC60605C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820525" y="12237085"/>
          <a:ext cx="1609725" cy="1076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C4B40BB250F74ACB83D8926FD5B6A07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963650" y="4610100"/>
          <a:ext cx="3190875" cy="2371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85DE4E42C1584241885BD0523CD9039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210665" y="3686175"/>
          <a:ext cx="1438910" cy="867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BDC268758892488DAA817EA9619776C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963650" y="5549900"/>
          <a:ext cx="3495675" cy="2181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770C5CDB132C4F84B13FBBC53007847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553950" y="7788275"/>
          <a:ext cx="1152525" cy="918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FE26A6F4FE4C41399E68E3BEE6BF1CA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963650" y="12128500"/>
          <a:ext cx="3343275" cy="1933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4BA6ECA3B224484F83340C013B4EF3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963650" y="13017500"/>
          <a:ext cx="3152775" cy="1571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FE1B9500C68641099C8ADA08CC0B565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772900" y="20542885"/>
          <a:ext cx="3152775" cy="4838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31DC6376461641D6B00EBA828808EFC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772900" y="22041485"/>
          <a:ext cx="1933575" cy="2228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AE330F34440B4987BD23A1FFFEA2327C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963650" y="15328900"/>
          <a:ext cx="1838325" cy="2743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C5C0F9CA6DD749A5BBFC8F576478C93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963650" y="16040100"/>
          <a:ext cx="3200400" cy="2009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30907FFE69D5486780E52DFEC546C35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963650" y="16751300"/>
          <a:ext cx="2752725" cy="329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9A4E71D9E39E40F58E1181F1BA6E8BE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963650" y="17462500"/>
          <a:ext cx="2305050" cy="2838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D81D28D252FE46A9820785341F79C20C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963650" y="18173700"/>
          <a:ext cx="2419350" cy="3257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98BD3AF5B415411D9B3C2AABA266212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3963650" y="18884900"/>
          <a:ext cx="6638925" cy="5133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E10994E2A8194F9699846ACE2E94BAD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772900" y="22917785"/>
          <a:ext cx="2647950" cy="25622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<sst xmlns="http://schemas.openxmlformats.org/spreadsheetml/2006/main" count="68" uniqueCount="55">
  <si>
    <t>附件2：</t>
  </si>
  <si>
    <t>三星湖汽车道闸系统设备参数表</t>
  </si>
  <si>
    <t>序号</t>
  </si>
  <si>
    <t>名称</t>
  </si>
  <si>
    <t>主要参数</t>
  </si>
  <si>
    <t>数量</t>
  </si>
  <si>
    <t>单位</t>
  </si>
  <si>
    <t>参考外观</t>
  </si>
  <si>
    <t>道闸抓拍显示一体机(直杆)LCD屏</t>
  </si>
  <si>
    <t>4米左向直杆，抬杆速度：3-5秒可调；高度集成一体化：道闸、智能抓拍机、补光灯、LED屏、防砸雷达、语音播报；内置300万智能高清摄像机，最大分辨率可达2304×1296，帧率高达25fps；内置LED显示屏，显示内容支持四行四字显示,显示屏尺寸192mm×192mm，分辨率64×64，亮度1000cd/m2；支持红外/白光二合一补光，有效解决光污染，满足不同场景需求；支持识别车牌种类多：支持识别符合GA 36《中华人民共和国机动车号牌》标准的车牌类型；支持车型识别，车标识别，车身颜色识别，子品牌检测；支持授权名单的导入及对比，可直接联动道闸开闸，支持脱机运行；支持智能化视频检测抓拍，实现机动车精准抓拍识别支持跟车不落杆，实现快速通行；机箱表面采用抗紫外线静电喷塑工艺，不起皮，不褪色，防尘防水等级符合室外设备IP54级别要求；</t>
  </si>
  <si>
    <t>台</t>
  </si>
  <si>
    <t>出入口控制终端</t>
  </si>
  <si>
    <t>双千兆网卡，支持网络容错以及双网络IP设定、双网隔离等应用；
内网多个千兆自适应RJ45网口具备交换机功能，可接入多路网络设备；
标配128G SSD，应对恶略运行环境，适应性更强；
支持大容量图片存储，可选配一块3.5寸机械硬盘；
3.5mm标准音频孔设计，便于接入标准接口音频设备；
HDMI/VGA显示器输出支持，较好的兼容外部显示设备接入；
发热量小，优良散热设计，可在-10℃~+50℃温度下稳定运行；
管理4车道|最大4车道收费|最大5机级联</t>
  </si>
  <si>
    <t>22寸显示器</t>
  </si>
  <si>
    <t>支持1920 × 1080高清显示，178°/178°广视角，爱眼不闪屏，低蓝光设计，HDMI+VGA双接口，丰富连接性和兼容性；
采用 3D 降噪技术，图像鲜艳明亮，呈现真实细节三边无边框设计，纤薄机身</t>
  </si>
  <si>
    <t>键盘鼠标</t>
  </si>
  <si>
    <t>兼容多种USB接口，不论设备和系统，即插即用反应更迅速，带给你顺畅得办公体验；
采用全新脚支架设计，抬高键盘贴合手掌弧度长时间使用依旧舒适；</t>
  </si>
  <si>
    <t>套</t>
  </si>
  <si>
    <t>无线网桥</t>
  </si>
  <si>
    <t>工作于2.4GHz频段，支持二条空间流2x2 MIMO技术，提供最高可达300Mbps的桥接无线速率
分为发射端和接收端两个产品，出厂默认配对，无需配置即可使用IP65室外防尘防水等级，-30°C～55°C宽温工作；
选用高级耐候性材料，长期室外工作仍能保证结构强度，不发生脆化、黄变、变形等。</t>
  </si>
  <si>
    <t>对</t>
  </si>
  <si>
    <t>百兆HI-POE交换机</t>
  </si>
  <si>
    <t>1 个百兆 HiPoE 电口， 3 个百兆 PoE 口， 2 个百兆电口；
HiPoE口支持 IEEE 802.3at/af/bt；
PoE 口支持 IEEE 802.3at/af；
支持 IEEE 802.3、 IEEE 802.3u、 IEEE 802.3x；
支持最远 250m 传输；
支持 PoE 输出功率管理，端口最大供电功率60w，整机最大供电功率60w；线速转发、无阻塞设计；
坚固式高强度金属外壳；
存储转发交换方式</t>
  </si>
  <si>
    <t>网门机柜</t>
  </si>
  <si>
    <t>600mm宽×600mm深×1200mm高，22U前后网门19英寸标准机柜</t>
  </si>
  <si>
    <t>超五类室外网线</t>
  </si>
  <si>
    <t>支持千兆以太网信号传输0.5mm线径，无氧铜芯，直流电阻小，信号衰减小
环保聚乙烯（PE）护套，耐磨、抗拉强度高，防水、抗紫外线辐射，安全稳定
均匀双绞结构，产品性能稳定，有效降低干扰，确保信号传输质量</t>
  </si>
  <si>
    <t>米</t>
  </si>
  <si>
    <t>电源线</t>
  </si>
  <si>
    <t>RVV2×1.5国标电源线无氧铜线芯，电阻低，导电性强，传输损耗低，发热小，更省电；
环保绝缘、护被，耐磨耐拉伸，抗潮防冻，抵抗各种恶劣气候，可靠耐用；
线芯同心度高，绝缘和护套厚度均匀，防止击穿，符合国家3C认证，全力保障用电安全；
符合RoHS 2.0 环保认证。</t>
  </si>
  <si>
    <t>通用智能型1盘位录像机</t>
  </si>
  <si>
    <t>视频接入路数4路，网络输入带宽40Mbps，网络输出带宽80Mbps，1U 260机箱；
可接驳符合ONVIF、RTSP标准的众多主流厂商网络摄像机；
支持接入H.265、Smart265、H.264、Smart264视频编码码流；
解码性能强劲，最大支持8路1080P解码(开启SVC增强模式后，最大可提升至12路1080P解码)；
支持600万像素高清网络视频的预览、存储与回放；
支持HDMI与VGA同源输出，HDMI最大支持超高清4K输出，VGA支持高清1080P输出；
支持1个SATA接口，最大支持8T硬盘；
集成NVR后智能分析能力，支持4路6MP智能移动侦测去误报，可精准过滤非人、非车移动侦测误报，大幅提升移动侦测报警准确性；
针对人、车及事件类型，支持快速回放与智能检索功能，大幅提升录像回放和检索效率；
支持IP设备集中管理，包括IP设备一键添加、参数配置、批量升级、导入/导出等</t>
  </si>
  <si>
    <t>监控硬盘</t>
  </si>
  <si>
    <t>容量4TB,转速5400,外形规格3.5英寸,SATA 6Gb/秒 ,缓存 64MB,监控专用硬盘</t>
  </si>
  <si>
    <t>600万全彩2.0筒型POE摄像机</t>
  </si>
  <si>
    <t>外形：筒型；采用全彩级高灵敏度传感器，F1.0超大光圈镜头，最高分辨率3200×1800@25fps；
支持背光补偿，强光抑制，3D数字降噪，120dB宽动态；
支持柔光灯补光，照射距离最远可达30m；内置1个内置麦克风；
符合IP67防尘防水设计；
支持区域入侵侦测，越界侦测，进入区域侦测，离开区域侦测；
支持PoE：IEEE 802.3af，最大功耗：8 W</t>
  </si>
  <si>
    <t>桌面式百兆高功率PoE交换机</t>
  </si>
  <si>
    <t>提供 4 个百兆 PoE 电口，1 个百兆网络电口；
支持 IEEE 802.3at/af；
支持红口保障；
支持 8 芯供电；
支持最远 250m 传输;
支持 6 KV 防浪涌(PoE 口)；
支持 PoE 输出功率管理，端口最大供电功率30W，整机最大供电功率60W；
线速转发、无阻塞设计存储转发交换方式；坚固式高强度金属外壳</t>
  </si>
  <si>
    <t>4.5米组合立杆</t>
  </si>
  <si>
    <t>材质采用镀锌钢管，高温静电烤漆工艺，环境适应性好；
组合后高度为4500mm，下杆直径114mm，上杆直径76mm，钢管壁厚1.8mm；
底部法兰盘采用Q235钢板，厚度8mm；
立杆顶部四面都有法兰，四个方向都可以装支架，仅立杆不含挑臂和地笼</t>
  </si>
  <si>
    <t>筒机支架</t>
  </si>
  <si>
    <t>枪机监控立杆安装支架；
支架尺寸为40mm*40mm*300mm方管，壁厚1.1mm，与立杆连接法兰壁厚2mm；
带安装枪机鸭嘴支架</t>
  </si>
  <si>
    <t>立杆地笼</t>
  </si>
  <si>
    <t>组合监控立杆的适配地笼；
地笼为四个立柱，采用折叠式设计方便现场安装</t>
  </si>
  <si>
    <t>抱杆箱</t>
  </si>
  <si>
    <t>整体结构采用拼焊结构，牢固、钢性好、牢固可靠；
防护等级IP55，保护内部设备不受外界恶劣环境的干扰；
箱柜采用主体焊接部分拼装的结构，保证了防护性；
采用的是专用户外柜锁，具有良好的防水、防盗性能；
环境适应性好，能最大限度地降低设备对环境的要求接地系统安全可靠；
箱柜底部进出线缆，有效实现防水、防尘；
箱柜采用抱杆安装方式，具有防虫、防鼠功效；
箱柜采用0.6㎜厚度冷轧钢板制作</t>
  </si>
  <si>
    <t>个</t>
  </si>
  <si>
    <t>HDMI切换器</t>
  </si>
  <si>
    <t>高清4K画质更清晰，升级HDMI2.0技术，支持4K/60Hz高清分辨率画质更细腻真实，清晰展现每一个细节</t>
  </si>
  <si>
    <t>HDMI高清线</t>
  </si>
  <si>
    <t>HDMI线2.0版，线长1.5米</t>
  </si>
  <si>
    <t>根</t>
  </si>
  <si>
    <t>辅料</t>
  </si>
  <si>
    <t>其他安装连接设备所需的辅材由供应商根据现场安装需要自行准备</t>
  </si>
  <si>
    <t>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</si>
</sst>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Border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abSelected="1" workbookViewId="0">
      <selection activeCell="G5" sqref="G5"/>
    </sheetView>
  </sheetViews>
  <sheetFormatPr defaultColWidth="9" defaultRowHeight="32" customHeight="1" outlineLevelCol="6"/>
  <cols>
    <col min="1" max="1" width="4.625" style="1" customWidth="1"/>
    <col min="2" max="2" width="13.875" style="3" customWidth="1"/>
    <col min="3" max="3" width="81.25" style="1" customWidth="1"/>
    <col min="4" max="4" width="7" style="1" customWidth="1"/>
    <col min="5" max="5" width="7.125" style="1" customWidth="1"/>
    <col min="6" max="6" width="19.375" style="1" customWidth="1"/>
    <col min="7" max="7" width="38" style="1" customWidth="1"/>
    <col min="8" max="16384" width="9" style="1"/>
  </cols>
  <sheetData>
    <row r="1" customHeight="1" spans="2:2">
      <c r="B1" s="4" t="s">
        <v>0</v>
      </c>
    </row>
    <row r="2" s="1" customFormat="1" ht="53" customHeight="1" spans="1:7">
      <c r="A2" s="5" t="s">
        <v>1</v>
      </c>
      <c r="B2" s="5"/>
      <c r="C2" s="5"/>
      <c r="D2" s="5"/>
      <c r="E2" s="5"/>
      <c r="F2" s="5"/>
      <c r="G2" s="6"/>
    </row>
    <row r="3" s="1" customFormat="1" ht="33" customHeight="1" spans="1:6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</row>
    <row r="4" s="1" customFormat="1" ht="99" customHeight="1" spans="1:6">
      <c r="A4" s="8">
        <v>1</v>
      </c>
      <c r="B4" s="9" t="s">
        <v>8</v>
      </c>
      <c r="C4" s="10" t="s">
        <v>9</v>
      </c>
      <c r="D4" s="11">
        <v>2</v>
      </c>
      <c r="E4" s="11" t="s">
        <v>10</v>
      </c>
      <c r="F4" s="12" t="str">
        <f>_xlfn.DISPIMG("ID_551CA52A595F46A7AA6EA800979C8845",1)</f>
        <v>=DISPIMG("ID_551CA52A595F46A7AA6EA800979C8845",1)</v>
      </c>
    </row>
    <row r="5" s="1" customFormat="1" ht="106" customHeight="1" spans="1:6">
      <c r="A5" s="8">
        <v>2</v>
      </c>
      <c r="B5" s="11" t="s">
        <v>11</v>
      </c>
      <c r="C5" s="10" t="s">
        <v>12</v>
      </c>
      <c r="D5" s="11">
        <v>1</v>
      </c>
      <c r="E5" s="11" t="s">
        <v>10</v>
      </c>
      <c r="F5" s="12" t="str">
        <f>_xlfn.DISPIMG("ID_D3B93BCB4E16405D94A3252AC60605C1",1)</f>
        <v>=DISPIMG("ID_D3B93BCB4E16405D94A3252AC60605C1",1)</v>
      </c>
    </row>
    <row r="6" s="2" customFormat="1" ht="67" customHeight="1" spans="1:6">
      <c r="A6" s="8">
        <v>3</v>
      </c>
      <c r="B6" s="11" t="s">
        <v>13</v>
      </c>
      <c r="C6" s="10" t="s">
        <v>14</v>
      </c>
      <c r="D6" s="11">
        <v>1</v>
      </c>
      <c r="E6" s="11" t="s">
        <v>10</v>
      </c>
      <c r="F6" s="12" t="str">
        <f>_xlfn.DISPIMG("ID_770C5CDB132C4F84B13FBBC530078474",1)</f>
        <v>=DISPIMG("ID_770C5CDB132C4F84B13FBBC530078474",1)</v>
      </c>
    </row>
    <row r="7" s="1" customFormat="1" ht="54" customHeight="1" spans="1:6">
      <c r="A7" s="8">
        <v>4</v>
      </c>
      <c r="B7" s="11" t="s">
        <v>15</v>
      </c>
      <c r="C7" s="10" t="s">
        <v>16</v>
      </c>
      <c r="D7" s="11">
        <v>1</v>
      </c>
      <c r="E7" s="11" t="s">
        <v>17</v>
      </c>
      <c r="F7" s="12" t="str">
        <f>_xlfn.DISPIMG("ID_77F4AA2F60CA40CB817900BA8C4114BE",1)</f>
        <v>=DISPIMG("ID_77F4AA2F60CA40CB817900BA8C4114BE",1)</v>
      </c>
    </row>
    <row r="8" s="1" customFormat="1" ht="62" customHeight="1" spans="1:6">
      <c r="A8" s="8">
        <v>5</v>
      </c>
      <c r="B8" s="11" t="s">
        <v>18</v>
      </c>
      <c r="C8" s="10" t="s">
        <v>19</v>
      </c>
      <c r="D8" s="11">
        <v>1</v>
      </c>
      <c r="E8" s="11" t="s">
        <v>20</v>
      </c>
      <c r="F8" s="12" t="str">
        <f>_xlfn.DISPIMG("ID_7BF704D517304FEC9D342F9E8A6FC604",1)</f>
        <v>=DISPIMG("ID_7BF704D517304FEC9D342F9E8A6FC604",1)</v>
      </c>
    </row>
    <row r="9" s="1" customFormat="1" ht="110" customHeight="1" spans="1:6">
      <c r="A9" s="8">
        <v>6</v>
      </c>
      <c r="B9" s="11" t="s">
        <v>21</v>
      </c>
      <c r="C9" s="13" t="s">
        <v>22</v>
      </c>
      <c r="D9" s="11">
        <v>1</v>
      </c>
      <c r="E9" s="11" t="s">
        <v>10</v>
      </c>
      <c r="F9" s="12" t="str">
        <f>_xlfn.DISPIMG("ID_FE26A6F4FE4C41399E68E3BEE6BF1CAA",1)</f>
        <v>=DISPIMG("ID_FE26A6F4FE4C41399E68E3BEE6BF1CAA",1)</v>
      </c>
    </row>
    <row r="10" s="1" customFormat="1" ht="62" customHeight="1" spans="1:6">
      <c r="A10" s="8">
        <v>7</v>
      </c>
      <c r="B10" s="11" t="s">
        <v>23</v>
      </c>
      <c r="C10" s="14" t="s">
        <v>24</v>
      </c>
      <c r="D10" s="11">
        <v>1</v>
      </c>
      <c r="E10" s="11" t="s">
        <v>17</v>
      </c>
      <c r="F10" s="12" t="str">
        <f>_xlfn.DISPIMG("ID_FE1B9500C68641099C8ADA08CC0B5659",1)</f>
        <v>=DISPIMG("ID_FE1B9500C68641099C8ADA08CC0B5659",1)</v>
      </c>
    </row>
    <row r="11" s="1" customFormat="1" ht="60" customHeight="1" spans="1:6">
      <c r="A11" s="8">
        <v>8</v>
      </c>
      <c r="B11" s="11" t="s">
        <v>25</v>
      </c>
      <c r="C11" s="10" t="s">
        <v>26</v>
      </c>
      <c r="D11" s="11">
        <v>200</v>
      </c>
      <c r="E11" s="11" t="s">
        <v>27</v>
      </c>
      <c r="F11" s="12" t="str">
        <f>_xlfn.DISPIMG("ID_31DC6376461641D6B00EBA828808EFC0",1)</f>
        <v>=DISPIMG("ID_31DC6376461641D6B00EBA828808EFC0",1)</v>
      </c>
    </row>
    <row r="12" s="1" customFormat="1" ht="72" customHeight="1" spans="1:6">
      <c r="A12" s="8">
        <v>9</v>
      </c>
      <c r="B12" s="11" t="s">
        <v>28</v>
      </c>
      <c r="C12" s="10" t="s">
        <v>29</v>
      </c>
      <c r="D12" s="11">
        <v>120</v>
      </c>
      <c r="E12" s="11" t="s">
        <v>27</v>
      </c>
      <c r="F12" s="12" t="str">
        <f>_xlfn.DISPIMG("ID_E10994E2A8194F9699846ACE2E94BADD",1)</f>
        <v>=DISPIMG("ID_E10994E2A8194F9699846ACE2E94BADD",1)</v>
      </c>
    </row>
    <row r="13" s="1" customFormat="1" ht="129" customHeight="1" spans="1:6">
      <c r="A13" s="8">
        <v>10</v>
      </c>
      <c r="B13" s="9" t="s">
        <v>30</v>
      </c>
      <c r="C13" s="15" t="s">
        <v>31</v>
      </c>
      <c r="D13" s="11">
        <v>1</v>
      </c>
      <c r="E13" s="11" t="s">
        <v>10</v>
      </c>
      <c r="F13" s="12" t="str">
        <f>_xlfn.DISPIMG("ID_85DE4E42C1584241885BD0523CD90396",1)</f>
        <v>=DISPIMG("ID_85DE4E42C1584241885BD0523CD90396",1)</v>
      </c>
    </row>
    <row r="14" s="1" customFormat="1" ht="72" customHeight="1" spans="1:6">
      <c r="A14" s="8">
        <v>11</v>
      </c>
      <c r="B14" s="16" t="s">
        <v>32</v>
      </c>
      <c r="C14" s="17" t="s">
        <v>33</v>
      </c>
      <c r="D14" s="11">
        <v>1</v>
      </c>
      <c r="E14" s="11" t="s">
        <v>10</v>
      </c>
      <c r="F14" s="12" t="str">
        <f>_xlfn.DISPIMG("ID_C4B40BB250F74ACB83D8926FD5B6A073",1)</f>
        <v>=DISPIMG("ID_C4B40BB250F74ACB83D8926FD5B6A073",1)</v>
      </c>
    </row>
    <row r="15" s="1" customFormat="1" ht="72" customHeight="1" spans="1:6">
      <c r="A15" s="8">
        <v>12</v>
      </c>
      <c r="B15" s="9" t="s">
        <v>34</v>
      </c>
      <c r="C15" s="15" t="s">
        <v>35</v>
      </c>
      <c r="D15" s="18">
        <v>2</v>
      </c>
      <c r="E15" s="11" t="s">
        <v>10</v>
      </c>
      <c r="F15" s="19" t="str">
        <f>_xlfn.DISPIMG("ID_BDC268758892488DAA817EA9619776CC",1)</f>
        <v>=DISPIMG("ID_BDC268758892488DAA817EA9619776CC",1)</v>
      </c>
    </row>
    <row r="16" s="1" customFormat="1" ht="108" customHeight="1" spans="1:6">
      <c r="A16" s="8">
        <v>13</v>
      </c>
      <c r="B16" s="20" t="s">
        <v>36</v>
      </c>
      <c r="C16" s="15" t="s">
        <v>37</v>
      </c>
      <c r="D16" s="11">
        <v>1</v>
      </c>
      <c r="E16" s="11" t="s">
        <v>10</v>
      </c>
      <c r="F16" s="12" t="str">
        <f>_xlfn.DISPIMG("ID_4BA6ECA3B224484F83340C013B4EF315",1)</f>
        <v>=DISPIMG("ID_4BA6ECA3B224484F83340C013B4EF315",1)</v>
      </c>
    </row>
    <row r="17" s="1" customFormat="1" ht="71" customHeight="1" spans="1:6">
      <c r="A17" s="8">
        <v>14</v>
      </c>
      <c r="B17" s="20" t="s">
        <v>38</v>
      </c>
      <c r="C17" s="15" t="s">
        <v>39</v>
      </c>
      <c r="D17" s="11">
        <v>2</v>
      </c>
      <c r="E17" s="11" t="s">
        <v>17</v>
      </c>
      <c r="F17" s="12" t="str">
        <f>_xlfn.DISPIMG("ID_AE330F34440B4987BD23A1FFFEA2327C",1)</f>
        <v>=DISPIMG("ID_AE330F34440B4987BD23A1FFFEA2327C",1)</v>
      </c>
    </row>
    <row r="18" s="1" customFormat="1" ht="56" customHeight="1" spans="1:6">
      <c r="A18" s="8">
        <v>15</v>
      </c>
      <c r="B18" s="20" t="s">
        <v>40</v>
      </c>
      <c r="C18" s="15" t="s">
        <v>41</v>
      </c>
      <c r="D18" s="11">
        <v>2</v>
      </c>
      <c r="E18" s="11" t="s">
        <v>17</v>
      </c>
      <c r="F18" s="12" t="str">
        <f>_xlfn.DISPIMG("ID_C5C0F9CA6DD749A5BBFC8F576478C935",1)</f>
        <v>=DISPIMG("ID_C5C0F9CA6DD749A5BBFC8F576478C935",1)</v>
      </c>
    </row>
    <row r="19" s="1" customFormat="1" ht="56" customHeight="1" spans="1:6">
      <c r="A19" s="8">
        <v>16</v>
      </c>
      <c r="B19" s="20" t="s">
        <v>42</v>
      </c>
      <c r="C19" s="15" t="s">
        <v>43</v>
      </c>
      <c r="D19" s="11">
        <v>4</v>
      </c>
      <c r="E19" s="11" t="s">
        <v>17</v>
      </c>
      <c r="F19" s="12" t="str">
        <f>_xlfn.DISPIMG("ID_30907FFE69D5486780E52DFEC546C351",1)</f>
        <v>=DISPIMG("ID_30907FFE69D5486780E52DFEC546C351",1)</v>
      </c>
    </row>
    <row r="20" s="1" customFormat="1" ht="113" customHeight="1" spans="1:6">
      <c r="A20" s="8">
        <v>17</v>
      </c>
      <c r="B20" s="20" t="s">
        <v>44</v>
      </c>
      <c r="C20" s="15" t="s">
        <v>45</v>
      </c>
      <c r="D20" s="11">
        <v>1</v>
      </c>
      <c r="E20" s="11" t="s">
        <v>46</v>
      </c>
      <c r="F20" s="12" t="str">
        <f>_xlfn.DISPIMG("ID_9A4E71D9E39E40F58E1181F1BA6E8BED",1)</f>
        <v>=DISPIMG("ID_9A4E71D9E39E40F58E1181F1BA6E8BED",1)</v>
      </c>
    </row>
    <row r="21" s="1" customFormat="1" ht="56" customHeight="1" spans="1:6">
      <c r="A21" s="8">
        <v>18</v>
      </c>
      <c r="B21" s="20" t="s">
        <v>47</v>
      </c>
      <c r="C21" s="14" t="s">
        <v>48</v>
      </c>
      <c r="D21" s="11">
        <v>1</v>
      </c>
      <c r="E21" s="11" t="s">
        <v>10</v>
      </c>
      <c r="F21" s="12" t="str">
        <f>_xlfn.DISPIMG("ID_D81D28D252FE46A9820785341F79C20C",1)</f>
        <v>=DISPIMG("ID_D81D28D252FE46A9820785341F79C20C",1)</v>
      </c>
    </row>
    <row r="22" s="1" customFormat="1" ht="56" customHeight="1" spans="1:6">
      <c r="A22" s="8">
        <v>19</v>
      </c>
      <c r="B22" s="20" t="s">
        <v>49</v>
      </c>
      <c r="C22" s="17" t="s">
        <v>50</v>
      </c>
      <c r="D22" s="11">
        <v>2</v>
      </c>
      <c r="E22" s="11" t="s">
        <v>51</v>
      </c>
      <c r="F22" s="12" t="str">
        <f>_xlfn.DISPIMG("ID_98BD3AF5B415411D9B3C2AABA2662129",1)</f>
        <v>=DISPIMG("ID_98BD3AF5B415411D9B3C2AABA2662129",1)</v>
      </c>
    </row>
    <row r="23" s="1" customFormat="1" ht="56" customHeight="1" spans="1:6">
      <c r="A23" s="8">
        <v>20</v>
      </c>
      <c r="B23" s="11" t="s">
        <v>52</v>
      </c>
      <c r="C23" s="14" t="s">
        <v>53</v>
      </c>
      <c r="D23" s="11">
        <v>1</v>
      </c>
      <c r="E23" s="11" t="s">
        <v>54</v>
      </c>
      <c r="F23" s="12"/>
    </row>
  </sheetData>
  <mergeCells count="1">
    <mergeCell ref="A2:F2"/>
  </mergeCells>
  <conditionalFormatting sqref="C9">
    <cfRule type="duplicateValues" dxfId="0" priority="19"/>
  </conditionalFormatting>
  <conditionalFormatting sqref="C13">
    <cfRule type="duplicateValues" dxfId="0" priority="15"/>
  </conditionalFormatting>
  <conditionalFormatting sqref="C14">
    <cfRule type="duplicateValues" dxfId="0" priority="17"/>
  </conditionalFormatting>
  <conditionalFormatting sqref="C15">
    <cfRule type="duplicateValues" dxfId="0" priority="3"/>
  </conditionalFormatting>
  <conditionalFormatting sqref="C16">
    <cfRule type="duplicateValues" dxfId="0" priority="5"/>
  </conditionalFormatting>
  <conditionalFormatting sqref="C17">
    <cfRule type="duplicateValues" dxfId="0" priority="11"/>
  </conditionalFormatting>
  <conditionalFormatting sqref="C18">
    <cfRule type="duplicateValues" dxfId="0" priority="9"/>
  </conditionalFormatting>
  <conditionalFormatting sqref="C19">
    <cfRule type="duplicateValues" dxfId="0" priority="7"/>
  </conditionalFormatting>
  <conditionalFormatting sqref="C20">
    <cfRule type="duplicateValues" dxfId="0" priority="1"/>
  </conditionalFormatting>
  <conditionalFormatting sqref="C22">
    <cfRule type="duplicateValues" dxfId="0" priority="13"/>
  </conditionalFormatting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%E5%88%98%E6%B3%A2</cp:lastModifiedBy>
  <dcterms:created xsi:type="dcterms:W3CDTF">2023-05-12T11:15:00Z</dcterms:created>
  <dcterms:modified xsi:type="dcterms:W3CDTF">2025-04-21T09:24:56Z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9BD6B187E9294830BB596A974CF67935_13</vt:lpwstr>
  </property>
</Properties>
</file>